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Trax Group Dropbox\Heather Stewart\Desktop\RWTF logos\"/>
    </mc:Choice>
  </mc:AlternateContent>
  <xr:revisionPtr revIDLastSave="0" documentId="8_{5E96E3BA-D269-4C35-91C7-AE63155F64A9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G9" i="1"/>
  <c r="A48" i="1" l="1"/>
  <c r="A49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I20" i="1" l="1"/>
  <c r="I21" i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F9" i="1"/>
  <c r="G10" i="1" l="1"/>
  <c r="D9" i="1"/>
  <c r="E9" i="1" s="1"/>
  <c r="H9" i="1" s="1"/>
  <c r="C9" i="1" s="1"/>
  <c r="B9" i="1" s="1"/>
  <c r="G11" i="1" l="1"/>
  <c r="F10" i="1"/>
  <c r="D10" i="1"/>
  <c r="E10" i="1" s="1"/>
  <c r="H10" i="1" s="1"/>
  <c r="C10" i="1" s="1"/>
  <c r="B10" i="1" s="1"/>
  <c r="F11" i="1" l="1"/>
  <c r="G12" i="1"/>
  <c r="D11" i="1"/>
  <c r="E11" i="1" s="1"/>
  <c r="H11" i="1" s="1"/>
  <c r="C11" i="1" s="1"/>
  <c r="B11" i="1" s="1"/>
  <c r="G13" i="1" l="1"/>
  <c r="F12" i="1"/>
  <c r="D12" i="1"/>
  <c r="E12" i="1" s="1"/>
  <c r="H12" i="1" s="1"/>
  <c r="C12" i="1" s="1"/>
  <c r="B12" i="1" s="1"/>
  <c r="G14" i="1" l="1"/>
  <c r="D13" i="1"/>
  <c r="E13" i="1" s="1"/>
  <c r="H13" i="1" s="1"/>
  <c r="C13" i="1" s="1"/>
  <c r="B13" i="1" s="1"/>
  <c r="F13" i="1"/>
  <c r="G15" i="1" l="1"/>
  <c r="F14" i="1"/>
  <c r="D14" i="1"/>
  <c r="E14" i="1" s="1"/>
  <c r="H14" i="1" s="1"/>
  <c r="C14" i="1" s="1"/>
  <c r="B14" i="1" s="1"/>
  <c r="F15" i="1" l="1"/>
  <c r="G16" i="1"/>
  <c r="D15" i="1"/>
  <c r="E15" i="1" s="1"/>
  <c r="H15" i="1" s="1"/>
  <c r="C15" i="1" s="1"/>
  <c r="B15" i="1" s="1"/>
  <c r="G17" i="1" l="1"/>
  <c r="F16" i="1"/>
  <c r="D16" i="1"/>
  <c r="E16" i="1" s="1"/>
  <c r="H16" i="1" s="1"/>
  <c r="C16" i="1" s="1"/>
  <c r="B16" i="1" s="1"/>
  <c r="G18" i="1" l="1"/>
  <c r="D17" i="1"/>
  <c r="E17" i="1" s="1"/>
  <c r="H17" i="1" s="1"/>
  <c r="C17" i="1" s="1"/>
  <c r="B17" i="1" s="1"/>
  <c r="F17" i="1"/>
  <c r="G19" i="1" l="1"/>
  <c r="F18" i="1"/>
  <c r="D18" i="1"/>
  <c r="E18" i="1" s="1"/>
  <c r="H18" i="1" s="1"/>
  <c r="C18" i="1" s="1"/>
  <c r="B18" i="1" s="1"/>
  <c r="F19" i="1" l="1"/>
  <c r="G20" i="1"/>
  <c r="D19" i="1"/>
  <c r="E19" i="1" s="1"/>
  <c r="H19" i="1" s="1"/>
  <c r="C19" i="1" s="1"/>
  <c r="B19" i="1" s="1"/>
  <c r="G21" i="1" l="1"/>
  <c r="F20" i="1"/>
  <c r="D20" i="1"/>
  <c r="E20" i="1" s="1"/>
  <c r="H20" i="1" s="1"/>
  <c r="C20" i="1" s="1"/>
  <c r="B20" i="1" s="1"/>
  <c r="G22" i="1" l="1"/>
  <c r="D21" i="1"/>
  <c r="E21" i="1" s="1"/>
  <c r="H21" i="1" s="1"/>
  <c r="C21" i="1" s="1"/>
  <c r="B21" i="1" s="1"/>
  <c r="F21" i="1"/>
  <c r="G23" i="1" l="1"/>
  <c r="F22" i="1"/>
  <c r="D22" i="1"/>
  <c r="E22" i="1" s="1"/>
  <c r="H22" i="1" s="1"/>
  <c r="C22" i="1" s="1"/>
  <c r="B22" i="1" s="1"/>
  <c r="F23" i="1" l="1"/>
  <c r="G24" i="1"/>
  <c r="D23" i="1"/>
  <c r="E23" i="1" s="1"/>
  <c r="H23" i="1" s="1"/>
  <c r="C23" i="1" s="1"/>
  <c r="B23" i="1" s="1"/>
  <c r="D24" i="1" l="1"/>
  <c r="E24" i="1" s="1"/>
  <c r="H24" i="1" s="1"/>
  <c r="C24" i="1" s="1"/>
  <c r="B24" i="1" s="1"/>
  <c r="F24" i="1"/>
  <c r="G25" i="1"/>
  <c r="G26" i="1" l="1"/>
  <c r="D25" i="1"/>
  <c r="E25" i="1" s="1"/>
  <c r="H25" i="1" s="1"/>
  <c r="C25" i="1" s="1"/>
  <c r="B25" i="1" s="1"/>
  <c r="F25" i="1"/>
  <c r="G27" i="1" l="1"/>
  <c r="F26" i="1"/>
  <c r="D26" i="1"/>
  <c r="E26" i="1" s="1"/>
  <c r="H26" i="1" s="1"/>
  <c r="C26" i="1" s="1"/>
  <c r="B26" i="1" s="1"/>
  <c r="F27" i="1" l="1"/>
  <c r="G28" i="1"/>
  <c r="D27" i="1"/>
  <c r="E27" i="1" s="1"/>
  <c r="H27" i="1" s="1"/>
  <c r="C27" i="1" s="1"/>
  <c r="B27" i="1" s="1"/>
  <c r="D28" i="1" l="1"/>
  <c r="E28" i="1" s="1"/>
  <c r="H28" i="1" s="1"/>
  <c r="C28" i="1" s="1"/>
  <c r="B28" i="1" s="1"/>
  <c r="G29" i="1"/>
  <c r="F28" i="1"/>
  <c r="G30" i="1" l="1"/>
  <c r="D29" i="1"/>
  <c r="E29" i="1" s="1"/>
  <c r="H29" i="1" s="1"/>
  <c r="C29" i="1" s="1"/>
  <c r="B29" i="1" s="1"/>
  <c r="F29" i="1"/>
  <c r="G31" i="1" l="1"/>
  <c r="F30" i="1"/>
  <c r="D30" i="1"/>
  <c r="E30" i="1" s="1"/>
  <c r="H30" i="1" s="1"/>
  <c r="C30" i="1" s="1"/>
  <c r="B30" i="1" s="1"/>
  <c r="F31" i="1" l="1"/>
  <c r="G32" i="1"/>
  <c r="D31" i="1"/>
  <c r="E31" i="1" s="1"/>
  <c r="H31" i="1" s="1"/>
  <c r="C31" i="1" s="1"/>
  <c r="B31" i="1" s="1"/>
  <c r="F32" i="1" l="1"/>
  <c r="G33" i="1"/>
  <c r="D32" i="1"/>
  <c r="E32" i="1" s="1"/>
  <c r="H32" i="1" s="1"/>
  <c r="C32" i="1" s="1"/>
  <c r="B32" i="1" s="1"/>
  <c r="G34" i="1" l="1"/>
  <c r="D33" i="1"/>
  <c r="E33" i="1" s="1"/>
  <c r="H33" i="1" s="1"/>
  <c r="C33" i="1" s="1"/>
  <c r="B33" i="1" s="1"/>
  <c r="F33" i="1"/>
  <c r="G35" i="1" l="1"/>
  <c r="F34" i="1"/>
  <c r="D34" i="1"/>
  <c r="E34" i="1" s="1"/>
  <c r="H34" i="1" s="1"/>
  <c r="C34" i="1" s="1"/>
  <c r="B34" i="1" s="1"/>
  <c r="F35" i="1" l="1"/>
  <c r="G36" i="1"/>
  <c r="D35" i="1"/>
  <c r="E35" i="1" s="1"/>
  <c r="H35" i="1" s="1"/>
  <c r="C35" i="1" s="1"/>
  <c r="B35" i="1" s="1"/>
  <c r="G37" i="1" l="1"/>
  <c r="F36" i="1"/>
  <c r="D36" i="1"/>
  <c r="E36" i="1" s="1"/>
  <c r="H36" i="1" s="1"/>
  <c r="C36" i="1" s="1"/>
  <c r="B36" i="1" s="1"/>
  <c r="G38" i="1" l="1"/>
  <c r="D37" i="1"/>
  <c r="E37" i="1" s="1"/>
  <c r="H37" i="1" s="1"/>
  <c r="C37" i="1" s="1"/>
  <c r="B37" i="1" s="1"/>
  <c r="F37" i="1"/>
  <c r="G39" i="1" l="1"/>
  <c r="F38" i="1"/>
  <c r="D38" i="1"/>
  <c r="E38" i="1" s="1"/>
  <c r="H38" i="1" s="1"/>
  <c r="C38" i="1" s="1"/>
  <c r="B38" i="1" s="1"/>
  <c r="F39" i="1" l="1"/>
  <c r="G40" i="1"/>
  <c r="D39" i="1"/>
  <c r="E39" i="1" s="1"/>
  <c r="H39" i="1" s="1"/>
  <c r="C39" i="1" s="1"/>
  <c r="B39" i="1" s="1"/>
  <c r="D40" i="1" l="1"/>
  <c r="E40" i="1" s="1"/>
  <c r="H40" i="1" s="1"/>
  <c r="C40" i="1" s="1"/>
  <c r="B40" i="1" s="1"/>
  <c r="F40" i="1"/>
  <c r="G41" i="1"/>
  <c r="G42" i="1" l="1"/>
  <c r="D41" i="1"/>
  <c r="E41" i="1" s="1"/>
  <c r="H41" i="1" s="1"/>
  <c r="C41" i="1" s="1"/>
  <c r="B41" i="1" s="1"/>
  <c r="F41" i="1"/>
  <c r="G43" i="1" l="1"/>
  <c r="F42" i="1"/>
  <c r="D42" i="1"/>
  <c r="E42" i="1" s="1"/>
  <c r="H42" i="1" s="1"/>
  <c r="C42" i="1" s="1"/>
  <c r="B42" i="1" s="1"/>
  <c r="F43" i="1" l="1"/>
  <c r="G44" i="1"/>
  <c r="D43" i="1"/>
  <c r="E43" i="1" s="1"/>
  <c r="H43" i="1" s="1"/>
  <c r="C43" i="1" s="1"/>
  <c r="B43" i="1" s="1"/>
  <c r="D44" i="1" l="1"/>
  <c r="E44" i="1" s="1"/>
  <c r="H44" i="1" s="1"/>
  <c r="C44" i="1" s="1"/>
  <c r="B44" i="1" s="1"/>
  <c r="G45" i="1"/>
  <c r="F44" i="1"/>
  <c r="G46" i="1" l="1"/>
  <c r="D45" i="1"/>
  <c r="E45" i="1" s="1"/>
  <c r="H45" i="1" s="1"/>
  <c r="C45" i="1" s="1"/>
  <c r="B45" i="1" s="1"/>
  <c r="F45" i="1"/>
  <c r="G47" i="1" l="1"/>
  <c r="F46" i="1"/>
  <c r="D46" i="1"/>
  <c r="E46" i="1" s="1"/>
  <c r="H46" i="1" s="1"/>
  <c r="C46" i="1" s="1"/>
  <c r="B46" i="1" s="1"/>
  <c r="F47" i="1" l="1"/>
  <c r="G48" i="1"/>
  <c r="D47" i="1"/>
  <c r="E47" i="1" s="1"/>
  <c r="H47" i="1" s="1"/>
  <c r="C47" i="1" s="1"/>
  <c r="B47" i="1" s="1"/>
  <c r="D48" i="1" l="1"/>
  <c r="E48" i="1" s="1"/>
  <c r="H48" i="1" s="1"/>
  <c r="C48" i="1" s="1"/>
  <c r="B48" i="1" s="1"/>
  <c r="F48" i="1"/>
  <c r="G49" i="1"/>
  <c r="G50" i="1" s="1"/>
  <c r="F50" i="1" l="1"/>
  <c r="D50" i="1"/>
  <c r="E50" i="1" s="1"/>
  <c r="H50" i="1" s="1"/>
  <c r="C50" i="1" s="1"/>
  <c r="B50" i="1" s="1"/>
  <c r="G51" i="1"/>
  <c r="D49" i="1"/>
  <c r="E49" i="1" s="1"/>
  <c r="H49" i="1" s="1"/>
  <c r="C49" i="1" s="1"/>
  <c r="B49" i="1" s="1"/>
  <c r="F49" i="1"/>
  <c r="F51" i="1" l="1"/>
  <c r="D51" i="1"/>
  <c r="E51" i="1" s="1"/>
  <c r="H51" i="1" s="1"/>
  <c r="C51" i="1" s="1"/>
  <c r="B51" i="1" s="1"/>
  <c r="G52" i="1"/>
  <c r="F52" i="1" l="1"/>
  <c r="D52" i="1"/>
  <c r="E52" i="1" s="1"/>
  <c r="H52" i="1" s="1"/>
  <c r="C52" i="1" s="1"/>
  <c r="B52" i="1" s="1"/>
  <c r="G53" i="1"/>
  <c r="F53" i="1" l="1"/>
  <c r="D53" i="1"/>
  <c r="E53" i="1" s="1"/>
  <c r="H53" i="1" s="1"/>
  <c r="C53" i="1" s="1"/>
  <c r="B53" i="1" s="1"/>
  <c r="G54" i="1"/>
  <c r="F54" i="1" l="1"/>
  <c r="D54" i="1"/>
  <c r="E54" i="1" s="1"/>
  <c r="H54" i="1" s="1"/>
  <c r="C54" i="1" s="1"/>
  <c r="B54" i="1" s="1"/>
  <c r="G55" i="1"/>
  <c r="F55" i="1" l="1"/>
  <c r="D55" i="1"/>
  <c r="E55" i="1" s="1"/>
  <c r="H55" i="1" s="1"/>
  <c r="C55" i="1" s="1"/>
  <c r="B55" i="1" s="1"/>
  <c r="G56" i="1"/>
  <c r="F56" i="1" l="1"/>
  <c r="D56" i="1"/>
  <c r="E56" i="1" s="1"/>
  <c r="H56" i="1" s="1"/>
  <c r="C56" i="1" s="1"/>
  <c r="B56" i="1" s="1"/>
  <c r="G57" i="1"/>
  <c r="F57" i="1" l="1"/>
  <c r="D57" i="1"/>
  <c r="E57" i="1" s="1"/>
  <c r="H57" i="1" s="1"/>
  <c r="C57" i="1" s="1"/>
  <c r="B57" i="1" s="1"/>
  <c r="G58" i="1"/>
  <c r="F58" i="1" l="1"/>
  <c r="D58" i="1"/>
  <c r="E58" i="1" s="1"/>
  <c r="H58" i="1" s="1"/>
  <c r="C58" i="1" s="1"/>
  <c r="B58" i="1" s="1"/>
  <c r="G59" i="1"/>
  <c r="F59" i="1" l="1"/>
  <c r="D59" i="1"/>
  <c r="E59" i="1" s="1"/>
  <c r="H59" i="1" s="1"/>
  <c r="C59" i="1" s="1"/>
  <c r="B59" i="1" s="1"/>
  <c r="G60" i="1"/>
  <c r="F60" i="1" l="1"/>
  <c r="D60" i="1"/>
  <c r="E60" i="1" s="1"/>
  <c r="H60" i="1" s="1"/>
  <c r="C60" i="1" s="1"/>
  <c r="B60" i="1" s="1"/>
  <c r="G61" i="1"/>
  <c r="F61" i="1" l="1"/>
  <c r="D61" i="1"/>
  <c r="E61" i="1" s="1"/>
  <c r="H61" i="1" s="1"/>
  <c r="C61" i="1" s="1"/>
  <c r="B61" i="1" s="1"/>
  <c r="G62" i="1"/>
  <c r="F62" i="1" l="1"/>
  <c r="D62" i="1"/>
  <c r="E62" i="1" s="1"/>
  <c r="H62" i="1" s="1"/>
  <c r="C62" i="1" s="1"/>
  <c r="B62" i="1" s="1"/>
  <c r="G63" i="1"/>
  <c r="F63" i="1" l="1"/>
  <c r="D63" i="1"/>
  <c r="E63" i="1" s="1"/>
  <c r="H63" i="1" s="1"/>
  <c r="C63" i="1" s="1"/>
  <c r="B63" i="1" s="1"/>
</calcChain>
</file>

<file path=xl/sharedStrings.xml><?xml version="1.0" encoding="utf-8"?>
<sst xmlns="http://schemas.openxmlformats.org/spreadsheetml/2006/main" count="15" uniqueCount="13">
  <si>
    <t>REPAYMENT OPTIONS</t>
  </si>
  <si>
    <t>Fortnightly Repayment</t>
  </si>
  <si>
    <t>FMC</t>
  </si>
  <si>
    <t>Loan Amount</t>
  </si>
  <si>
    <t>Hidden FMC</t>
  </si>
  <si>
    <t>Hidden total</t>
  </si>
  <si>
    <t>1.   Type the amount of the loan sought in the green cell (even $100's only)</t>
  </si>
  <si>
    <t>2.   Select your favoured repayment rate option from the options displayed.</t>
  </si>
  <si>
    <t>Total Sum Repayable</t>
  </si>
  <si>
    <t>3.   Transpose the corresponding information to Section 2 of the loan application (see examples).</t>
  </si>
  <si>
    <t>No of FORTNIGHTLY Repayments</t>
  </si>
  <si>
    <t>The maximum amount for a Group Life Loan is $5,500</t>
  </si>
  <si>
    <t>The maximum amount for other loan categories (excluding emergency loans) is $4,500.00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</si>
</sst>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9" x14ac:knownFonts="1">
    <font>
      <sz val="10"/>
      <name val="Arial"/>
    </font>
    <font>
      <sz val="8"/>
      <name val="Arial"/>
    </font>
    <font>
      <b/>
      <sz val="10"/>
      <color indexed="12"/>
      <name val="Arial"/>
      <family val="2"/>
    </font>
    <font>
      <sz val="10"/>
      <name val="Times New Roman"/>
    </font>
    <font>
      <sz val="10"/>
      <name val="Times New Roman"/>
      <family val="1"/>
    </font>
    <font>
      <sz val="10"/>
      <color indexed="12"/>
      <name val="Arial"/>
    </font>
    <font>
      <b/>
      <sz val="10"/>
      <name val="Arial"/>
      <family val="2"/>
    </font>
    <font>
      <sz val="14"/>
      <name val="Arial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5" fillId="0" borderId="0" xfId="0" applyFont="1"/>
    <xf numFmtId="9" fontId="2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4" borderId="0" xfId="0" applyNumberFormat="1" applyFont="1" applyFill="1"/>
    <xf numFmtId="0" fontId="3" fillId="4" borderId="0" xfId="0" applyFont="1" applyFill="1"/>
    <xf numFmtId="0" fontId="4" fillId="4" borderId="0" xfId="0" applyFont="1" applyFill="1"/>
    <xf numFmtId="0" fontId="4" fillId="3" borderId="0" xfId="0" applyFont="1" applyFill="1" applyAlignment="1">
      <alignment horizontal="right"/>
    </xf>
    <xf numFmtId="0" fontId="8" fillId="0" borderId="0" xfId="0" applyFont="1"/>
  </cellXfs>
  <cellStyles count="1">
    <cellStyle name="Normal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6</xdr:row>
      <xdr:rowOff>123825</xdr:rowOff>
    </xdr:from>
    <xdr:to>
      <xdr:col>7</xdr:col>
      <xdr:colOff>9525</xdr:colOff>
      <xdr:row>6</xdr:row>
      <xdr:rowOff>123825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3990975" y="109537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</xdr:colOff>
      <xdr:row>0</xdr:row>
      <xdr:rowOff>0</xdr:rowOff>
    </xdr:from>
    <xdr:to>
      <xdr:col>13</xdr:col>
      <xdr:colOff>1</xdr:colOff>
      <xdr:row>12</xdr:row>
      <xdr:rowOff>57150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6097251" y="0"/>
          <a:ext cx="6438900" cy="2076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Example 1:</a:t>
          </a:r>
          <a:endParaRPr lang="en-AU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You have selected a loan amount of $5,500 and wish to repay at the rate of $125.91 per fortnight.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Section 2 of the loan application is completed as follows:</a:t>
          </a: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FF00FF"/>
              </a:solidFill>
              <a:latin typeface="Arial"/>
              <a:cs typeface="Arial"/>
            </a:rPr>
            <a:t>The total sum repayable is $5,791.86 which consists of the loan amount of $5,500 together with a Fund Maintenance Contribution (FMC) of $291.86.  The loan terms become 46 payments at $125.91 per fortnight.</a:t>
          </a:r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13</xdr:col>
      <xdr:colOff>9525</xdr:colOff>
      <xdr:row>26</xdr:row>
      <xdr:rowOff>133350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6097250" y="2343150"/>
          <a:ext cx="6448425" cy="2076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Example 2:</a:t>
          </a:r>
          <a:endParaRPr lang="en-AU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You have selected a loan amount of $2,000 and wish to repay at the rate of $89.26 per fortnight.</a:t>
          </a: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Section 2 of the loan application is completed as follows:</a:t>
          </a: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AU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AU" sz="1000" b="0" i="0" u="none" strike="noStrike" baseline="0">
              <a:solidFill>
                <a:srgbClr val="FF00FF"/>
              </a:solidFill>
              <a:latin typeface="Arial"/>
              <a:cs typeface="Arial"/>
            </a:rPr>
            <a:t>The total sum repayable is $2,052.98 which consists of the loan amount of $2,000 together with a Fund Maintenance Contribution (FMC) of $52.98.  The loan terms become 23 payments at $89.26 per fortnight.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C1" workbookViewId="0">
      <selection activeCell="H7" sqref="H7"/>
    </sheetView>
  </sheetViews>
  <sheetFormatPr defaultRowHeight="12.75" x14ac:dyDescent="0.2"/>
  <cols>
    <col min="1" max="3" width="48.28515625" customWidth="1"/>
    <col min="4" max="4" width="38.140625" hidden="1" customWidth="1"/>
    <col min="5" max="5" width="25.85546875" hidden="1" customWidth="1"/>
    <col min="6" max="6" width="48.28515625" hidden="1" customWidth="1"/>
    <col min="7" max="8" width="48.28515625" customWidth="1"/>
    <col min="9" max="11" width="48.28515625" hidden="1" customWidth="1"/>
    <col min="12" max="14" width="48.28515625" customWidth="1"/>
    <col min="15" max="15" width="37.28515625" customWidth="1"/>
    <col min="16" max="16" width="48.28515625" customWidth="1"/>
  </cols>
  <sheetData>
    <row r="1" spans="1:11" x14ac:dyDescent="0.2">
      <c r="F1" s="2" t="s">
        <v>0</v>
      </c>
    </row>
    <row r="2" spans="1:11" x14ac:dyDescent="0.2">
      <c r="A2" s="13" t="s">
        <v>11</v>
      </c>
      <c r="B2" s="13"/>
      <c r="C2" s="13"/>
    </row>
    <row r="3" spans="1:11" x14ac:dyDescent="0.2">
      <c r="A3" s="13" t="s">
        <v>12</v>
      </c>
      <c r="B3" s="13"/>
      <c r="C3" s="13"/>
    </row>
    <row r="4" spans="1:11" x14ac:dyDescent="0.2">
      <c r="A4" s="3" t="s">
        <v>6</v>
      </c>
      <c r="B4" s="3"/>
      <c r="C4" s="3"/>
    </row>
    <row r="5" spans="1:11" x14ac:dyDescent="0.2">
      <c r="A5" s="3" t="s">
        <v>7</v>
      </c>
      <c r="B5" s="3"/>
      <c r="C5" s="3"/>
    </row>
    <row r="6" spans="1:11" x14ac:dyDescent="0.2">
      <c r="A6" s="3" t="s">
        <v>9</v>
      </c>
      <c r="B6" s="3"/>
      <c r="C6" s="3"/>
      <c r="J6" s="4">
        <v>0.03</v>
      </c>
      <c r="K6" s="4"/>
    </row>
    <row r="7" spans="1:11" ht="18.75" customHeight="1" x14ac:dyDescent="0.2">
      <c r="G7" s="5" t="s">
        <v>3</v>
      </c>
      <c r="H7" s="1">
        <v>5500</v>
      </c>
      <c r="J7" s="4"/>
      <c r="K7" s="4"/>
    </row>
    <row r="8" spans="1:11" x14ac:dyDescent="0.2">
      <c r="A8" s="6" t="s">
        <v>3</v>
      </c>
      <c r="B8" s="6" t="s">
        <v>2</v>
      </c>
      <c r="C8" s="6" t="s">
        <v>8</v>
      </c>
      <c r="D8" s="6" t="s">
        <v>4</v>
      </c>
      <c r="E8" s="6" t="s">
        <v>5</v>
      </c>
      <c r="F8" s="6" t="s">
        <v>3</v>
      </c>
      <c r="G8" s="6" t="s">
        <v>10</v>
      </c>
      <c r="H8" s="6" t="s">
        <v>1</v>
      </c>
      <c r="I8" s="9"/>
      <c r="J8" s="4"/>
      <c r="K8" s="4"/>
    </row>
    <row r="9" spans="1:11" x14ac:dyDescent="0.2">
      <c r="A9" s="7">
        <f t="shared" ref="A9:A63" si="0">$H$7</f>
        <v>5500</v>
      </c>
      <c r="B9" s="7">
        <f>C9-A9</f>
        <v>330.23999999999978</v>
      </c>
      <c r="C9" s="7">
        <f>G9*H9</f>
        <v>5830.24</v>
      </c>
      <c r="D9" s="7">
        <f t="shared" ref="D9:D47" si="1">$H$7*$J$6*G9/26</f>
        <v>330</v>
      </c>
      <c r="E9" s="7">
        <f t="shared" ref="E9:E49" si="2">D9+$H$7</f>
        <v>5830</v>
      </c>
      <c r="F9" s="7">
        <f>$H$7</f>
        <v>5500</v>
      </c>
      <c r="G9" s="8">
        <f>VLOOKUP(H7,I7:J63,2,FALSE)</f>
        <v>52</v>
      </c>
      <c r="H9" s="7">
        <f t="shared" ref="H9:H49" si="3">ROUND(E9/G9,2)</f>
        <v>112.12</v>
      </c>
      <c r="I9" s="9">
        <v>5500</v>
      </c>
      <c r="J9" s="10">
        <v>52</v>
      </c>
      <c r="K9" s="10"/>
    </row>
    <row r="10" spans="1:11" x14ac:dyDescent="0.2">
      <c r="A10" s="7">
        <f t="shared" si="0"/>
        <v>5500</v>
      </c>
      <c r="B10" s="7">
        <f t="shared" ref="B10:B49" si="4">C10-A10</f>
        <v>323.6899999999996</v>
      </c>
      <c r="C10" s="7">
        <f t="shared" ref="C10:C49" si="5">G10*H10</f>
        <v>5823.69</v>
      </c>
      <c r="D10" s="7">
        <f t="shared" si="1"/>
        <v>323.65384615384613</v>
      </c>
      <c r="E10" s="7">
        <f t="shared" si="2"/>
        <v>5823.6538461538457</v>
      </c>
      <c r="F10" s="7">
        <f t="shared" ref="F10:F47" si="6">IF(G10&gt;0,$H$7,"")</f>
        <v>5500</v>
      </c>
      <c r="G10" s="8">
        <f>IF((G9-1)&lt;=0,"",G9-1)</f>
        <v>51</v>
      </c>
      <c r="H10" s="7">
        <f t="shared" si="3"/>
        <v>114.19</v>
      </c>
      <c r="I10" s="9">
        <v>5400</v>
      </c>
      <c r="J10" s="10">
        <v>52</v>
      </c>
      <c r="K10" s="10"/>
    </row>
    <row r="11" spans="1:11" x14ac:dyDescent="0.2">
      <c r="A11" s="7">
        <f t="shared" si="0"/>
        <v>5500</v>
      </c>
      <c r="B11" s="7">
        <f t="shared" si="4"/>
        <v>317.5</v>
      </c>
      <c r="C11" s="7">
        <f t="shared" si="5"/>
        <v>5817.5</v>
      </c>
      <c r="D11" s="7">
        <f t="shared" si="1"/>
        <v>317.30769230769232</v>
      </c>
      <c r="E11" s="7">
        <f t="shared" si="2"/>
        <v>5817.3076923076924</v>
      </c>
      <c r="F11" s="7">
        <f t="shared" si="6"/>
        <v>5500</v>
      </c>
      <c r="G11" s="8">
        <f t="shared" ref="G11:G47" si="7">IF((G10-1)&lt;=0,"",G10-1)</f>
        <v>50</v>
      </c>
      <c r="H11" s="7">
        <f t="shared" si="3"/>
        <v>116.35</v>
      </c>
      <c r="I11" s="9">
        <v>5300</v>
      </c>
      <c r="J11" s="10">
        <v>52</v>
      </c>
      <c r="K11" s="10"/>
    </row>
    <row r="12" spans="1:11" x14ac:dyDescent="0.2">
      <c r="A12" s="7">
        <f t="shared" si="0"/>
        <v>5500</v>
      </c>
      <c r="B12" s="7">
        <f t="shared" si="4"/>
        <v>310.90999999999985</v>
      </c>
      <c r="C12" s="7">
        <f t="shared" si="5"/>
        <v>5810.91</v>
      </c>
      <c r="D12" s="7">
        <f t="shared" si="1"/>
        <v>310.96153846153845</v>
      </c>
      <c r="E12" s="7">
        <f t="shared" si="2"/>
        <v>5810.9615384615381</v>
      </c>
      <c r="F12" s="7">
        <f t="shared" si="6"/>
        <v>5500</v>
      </c>
      <c r="G12" s="8">
        <f t="shared" si="7"/>
        <v>49</v>
      </c>
      <c r="H12" s="7">
        <f t="shared" si="3"/>
        <v>118.59</v>
      </c>
      <c r="I12" s="9">
        <v>5200</v>
      </c>
      <c r="J12" s="10">
        <v>52</v>
      </c>
      <c r="K12" s="10"/>
    </row>
    <row r="13" spans="1:11" x14ac:dyDescent="0.2">
      <c r="A13" s="7">
        <f t="shared" si="0"/>
        <v>5500</v>
      </c>
      <c r="B13" s="7">
        <f t="shared" si="4"/>
        <v>304.64000000000033</v>
      </c>
      <c r="C13" s="7">
        <f t="shared" si="5"/>
        <v>5804.64</v>
      </c>
      <c r="D13" s="7">
        <f t="shared" si="1"/>
        <v>304.61538461538464</v>
      </c>
      <c r="E13" s="7">
        <f t="shared" si="2"/>
        <v>5804.6153846153848</v>
      </c>
      <c r="F13" s="7">
        <f t="shared" si="6"/>
        <v>5500</v>
      </c>
      <c r="G13" s="8">
        <f t="shared" si="7"/>
        <v>48</v>
      </c>
      <c r="H13" s="7">
        <f t="shared" si="3"/>
        <v>120.93</v>
      </c>
      <c r="I13" s="9">
        <v>5100</v>
      </c>
      <c r="J13" s="10">
        <v>52</v>
      </c>
      <c r="K13" s="10"/>
    </row>
    <row r="14" spans="1:11" x14ac:dyDescent="0.2">
      <c r="A14" s="7">
        <f t="shared" si="0"/>
        <v>5500</v>
      </c>
      <c r="B14" s="7">
        <f t="shared" si="4"/>
        <v>298.39000000000033</v>
      </c>
      <c r="C14" s="7">
        <f t="shared" si="5"/>
        <v>5798.39</v>
      </c>
      <c r="D14" s="7">
        <f t="shared" si="1"/>
        <v>298.26923076923077</v>
      </c>
      <c r="E14" s="7">
        <f t="shared" si="2"/>
        <v>5798.2692307692305</v>
      </c>
      <c r="F14" s="7">
        <f t="shared" si="6"/>
        <v>5500</v>
      </c>
      <c r="G14" s="8">
        <f t="shared" si="7"/>
        <v>47</v>
      </c>
      <c r="H14" s="7">
        <f t="shared" si="3"/>
        <v>123.37</v>
      </c>
      <c r="I14" s="9">
        <v>5000</v>
      </c>
      <c r="J14" s="10">
        <v>52</v>
      </c>
      <c r="K14" s="10"/>
    </row>
    <row r="15" spans="1:11" x14ac:dyDescent="0.2">
      <c r="A15" s="7">
        <f t="shared" si="0"/>
        <v>5500</v>
      </c>
      <c r="B15" s="7">
        <f t="shared" si="4"/>
        <v>291.85999999999967</v>
      </c>
      <c r="C15" s="7">
        <f t="shared" si="5"/>
        <v>5791.86</v>
      </c>
      <c r="D15" s="7">
        <f t="shared" si="1"/>
        <v>291.92307692307691</v>
      </c>
      <c r="E15" s="7">
        <f t="shared" si="2"/>
        <v>5791.9230769230771</v>
      </c>
      <c r="F15" s="7">
        <f t="shared" si="6"/>
        <v>5500</v>
      </c>
      <c r="G15" s="8">
        <f t="shared" si="7"/>
        <v>46</v>
      </c>
      <c r="H15" s="7">
        <f t="shared" si="3"/>
        <v>125.91</v>
      </c>
      <c r="I15" s="9">
        <v>4900</v>
      </c>
      <c r="J15" s="10">
        <v>52</v>
      </c>
      <c r="K15" s="10"/>
    </row>
    <row r="16" spans="1:11" x14ac:dyDescent="0.2">
      <c r="A16" s="7">
        <f t="shared" si="0"/>
        <v>5500</v>
      </c>
      <c r="B16" s="7">
        <f t="shared" si="4"/>
        <v>285.64999999999964</v>
      </c>
      <c r="C16" s="7">
        <f t="shared" si="5"/>
        <v>5785.65</v>
      </c>
      <c r="D16" s="7">
        <f t="shared" si="1"/>
        <v>285.57692307692309</v>
      </c>
      <c r="E16" s="7">
        <f t="shared" si="2"/>
        <v>5785.5769230769229</v>
      </c>
      <c r="F16" s="7">
        <f t="shared" si="6"/>
        <v>5500</v>
      </c>
      <c r="G16" s="8">
        <f t="shared" si="7"/>
        <v>45</v>
      </c>
      <c r="H16" s="7">
        <f t="shared" si="3"/>
        <v>128.57</v>
      </c>
      <c r="I16" s="9">
        <v>4800</v>
      </c>
      <c r="J16" s="10">
        <v>52</v>
      </c>
      <c r="K16" s="10"/>
    </row>
    <row r="17" spans="1:11" x14ac:dyDescent="0.2">
      <c r="A17" s="7">
        <f t="shared" si="0"/>
        <v>5500</v>
      </c>
      <c r="B17" s="7">
        <f t="shared" si="4"/>
        <v>279.39999999999964</v>
      </c>
      <c r="C17" s="7">
        <f t="shared" si="5"/>
        <v>5779.4</v>
      </c>
      <c r="D17" s="7">
        <f t="shared" si="1"/>
        <v>279.23076923076923</v>
      </c>
      <c r="E17" s="7">
        <f t="shared" si="2"/>
        <v>5779.2307692307695</v>
      </c>
      <c r="F17" s="7">
        <f t="shared" si="6"/>
        <v>5500</v>
      </c>
      <c r="G17" s="8">
        <f t="shared" si="7"/>
        <v>44</v>
      </c>
      <c r="H17" s="7">
        <f t="shared" si="3"/>
        <v>131.35</v>
      </c>
      <c r="I17" s="9">
        <v>4700</v>
      </c>
      <c r="J17" s="10">
        <v>52</v>
      </c>
      <c r="K17" s="10"/>
    </row>
    <row r="18" spans="1:11" x14ac:dyDescent="0.2">
      <c r="A18" s="7">
        <f t="shared" si="0"/>
        <v>5500</v>
      </c>
      <c r="B18" s="7">
        <f t="shared" si="4"/>
        <v>272.75</v>
      </c>
      <c r="C18" s="7">
        <f t="shared" si="5"/>
        <v>5772.75</v>
      </c>
      <c r="D18" s="7">
        <f t="shared" si="1"/>
        <v>272.88461538461536</v>
      </c>
      <c r="E18" s="7">
        <f t="shared" si="2"/>
        <v>5772.8846153846152</v>
      </c>
      <c r="F18" s="7">
        <f t="shared" si="6"/>
        <v>5500</v>
      </c>
      <c r="G18" s="8">
        <f t="shared" si="7"/>
        <v>43</v>
      </c>
      <c r="H18" s="7">
        <f t="shared" si="3"/>
        <v>134.25</v>
      </c>
      <c r="I18" s="9">
        <v>4600</v>
      </c>
      <c r="J18" s="10">
        <v>52</v>
      </c>
      <c r="K18" s="10"/>
    </row>
    <row r="19" spans="1:11" x14ac:dyDescent="0.2">
      <c r="A19" s="7">
        <f t="shared" si="0"/>
        <v>5500</v>
      </c>
      <c r="B19" s="7">
        <f t="shared" si="4"/>
        <v>266.60000000000036</v>
      </c>
      <c r="C19" s="7">
        <f t="shared" si="5"/>
        <v>5766.6</v>
      </c>
      <c r="D19" s="7">
        <f t="shared" si="1"/>
        <v>266.53846153846155</v>
      </c>
      <c r="E19" s="7">
        <f t="shared" si="2"/>
        <v>5766.5384615384619</v>
      </c>
      <c r="F19" s="7">
        <f t="shared" si="6"/>
        <v>5500</v>
      </c>
      <c r="G19" s="8">
        <f t="shared" si="7"/>
        <v>42</v>
      </c>
      <c r="H19" s="7">
        <f t="shared" si="3"/>
        <v>137.30000000000001</v>
      </c>
      <c r="I19" s="9">
        <v>4500</v>
      </c>
      <c r="J19" s="10">
        <v>52</v>
      </c>
      <c r="K19" s="10"/>
    </row>
    <row r="20" spans="1:11" x14ac:dyDescent="0.2">
      <c r="A20" s="7">
        <f t="shared" si="0"/>
        <v>5500</v>
      </c>
      <c r="B20" s="7">
        <f t="shared" si="4"/>
        <v>260.09000000000015</v>
      </c>
      <c r="C20" s="7">
        <f t="shared" si="5"/>
        <v>5760.09</v>
      </c>
      <c r="D20" s="7">
        <f t="shared" si="1"/>
        <v>260.19230769230768</v>
      </c>
      <c r="E20" s="7">
        <f t="shared" si="2"/>
        <v>5760.1923076923076</v>
      </c>
      <c r="F20" s="7">
        <f t="shared" si="6"/>
        <v>5500</v>
      </c>
      <c r="G20" s="8">
        <f t="shared" si="7"/>
        <v>41</v>
      </c>
      <c r="H20" s="7">
        <f t="shared" si="3"/>
        <v>140.49</v>
      </c>
      <c r="I20" s="9">
        <f>I19-100</f>
        <v>4400</v>
      </c>
      <c r="J20" s="10">
        <v>52</v>
      </c>
      <c r="K20" s="10"/>
    </row>
    <row r="21" spans="1:11" x14ac:dyDescent="0.2">
      <c r="A21" s="7">
        <f t="shared" si="0"/>
        <v>5500</v>
      </c>
      <c r="B21" s="7">
        <f t="shared" si="4"/>
        <v>254</v>
      </c>
      <c r="C21" s="7">
        <f t="shared" si="5"/>
        <v>5754</v>
      </c>
      <c r="D21" s="7">
        <f t="shared" si="1"/>
        <v>253.84615384615384</v>
      </c>
      <c r="E21" s="7">
        <f t="shared" si="2"/>
        <v>5753.8461538461543</v>
      </c>
      <c r="F21" s="7">
        <f t="shared" si="6"/>
        <v>5500</v>
      </c>
      <c r="G21" s="8">
        <f t="shared" si="7"/>
        <v>40</v>
      </c>
      <c r="H21" s="7">
        <f t="shared" si="3"/>
        <v>143.85</v>
      </c>
      <c r="I21" s="9">
        <f t="shared" ref="I21:I63" si="8">I20-100</f>
        <v>4300</v>
      </c>
      <c r="J21" s="10">
        <v>52</v>
      </c>
      <c r="K21" s="10"/>
    </row>
    <row r="22" spans="1:11" x14ac:dyDescent="0.2">
      <c r="A22" s="7">
        <f t="shared" si="0"/>
        <v>5500</v>
      </c>
      <c r="B22" s="7">
        <f t="shared" si="4"/>
        <v>247.43000000000029</v>
      </c>
      <c r="C22" s="7">
        <f t="shared" si="5"/>
        <v>5747.43</v>
      </c>
      <c r="D22" s="7">
        <f t="shared" si="1"/>
        <v>247.5</v>
      </c>
      <c r="E22" s="7">
        <f t="shared" si="2"/>
        <v>5747.5</v>
      </c>
      <c r="F22" s="7">
        <f t="shared" si="6"/>
        <v>5500</v>
      </c>
      <c r="G22" s="8">
        <f t="shared" si="7"/>
        <v>39</v>
      </c>
      <c r="H22" s="7">
        <f t="shared" si="3"/>
        <v>147.37</v>
      </c>
      <c r="I22" s="9">
        <f t="shared" si="8"/>
        <v>4200</v>
      </c>
      <c r="J22" s="10">
        <v>52</v>
      </c>
      <c r="K22" s="10"/>
    </row>
    <row r="23" spans="1:11" x14ac:dyDescent="0.2">
      <c r="A23" s="7">
        <f t="shared" si="0"/>
        <v>5500</v>
      </c>
      <c r="B23" s="7">
        <f t="shared" si="4"/>
        <v>241.04000000000087</v>
      </c>
      <c r="C23" s="7">
        <f t="shared" si="5"/>
        <v>5741.0400000000009</v>
      </c>
      <c r="D23" s="7">
        <f t="shared" si="1"/>
        <v>241.15384615384616</v>
      </c>
      <c r="E23" s="7">
        <f t="shared" si="2"/>
        <v>5741.1538461538457</v>
      </c>
      <c r="F23" s="7">
        <f t="shared" si="6"/>
        <v>5500</v>
      </c>
      <c r="G23" s="8">
        <f t="shared" si="7"/>
        <v>38</v>
      </c>
      <c r="H23" s="7">
        <f t="shared" si="3"/>
        <v>151.08000000000001</v>
      </c>
      <c r="I23" s="9">
        <f t="shared" si="8"/>
        <v>4100</v>
      </c>
      <c r="J23" s="10">
        <v>52</v>
      </c>
      <c r="K23" s="10"/>
    </row>
    <row r="24" spans="1:11" x14ac:dyDescent="0.2">
      <c r="A24" s="7">
        <f t="shared" si="0"/>
        <v>5500</v>
      </c>
      <c r="B24" s="7">
        <f t="shared" si="4"/>
        <v>234.63000000000011</v>
      </c>
      <c r="C24" s="7">
        <f t="shared" si="5"/>
        <v>5734.63</v>
      </c>
      <c r="D24" s="7">
        <f t="shared" si="1"/>
        <v>234.80769230769232</v>
      </c>
      <c r="E24" s="7">
        <f t="shared" si="2"/>
        <v>5734.8076923076924</v>
      </c>
      <c r="F24" s="7">
        <f t="shared" si="6"/>
        <v>5500</v>
      </c>
      <c r="G24" s="8">
        <f t="shared" si="7"/>
        <v>37</v>
      </c>
      <c r="H24" s="7">
        <f t="shared" si="3"/>
        <v>154.99</v>
      </c>
      <c r="I24" s="9">
        <f t="shared" si="8"/>
        <v>4000</v>
      </c>
      <c r="J24" s="10">
        <v>52</v>
      </c>
      <c r="K24" s="10"/>
    </row>
    <row r="25" spans="1:11" x14ac:dyDescent="0.2">
      <c r="A25" s="7">
        <f t="shared" si="0"/>
        <v>5500</v>
      </c>
      <c r="B25" s="7">
        <f t="shared" si="4"/>
        <v>228.31999999999971</v>
      </c>
      <c r="C25" s="7">
        <f t="shared" si="5"/>
        <v>5728.32</v>
      </c>
      <c r="D25" s="7">
        <f t="shared" si="1"/>
        <v>228.46153846153845</v>
      </c>
      <c r="E25" s="7">
        <f t="shared" si="2"/>
        <v>5728.4615384615381</v>
      </c>
      <c r="F25" s="7">
        <f t="shared" si="6"/>
        <v>5500</v>
      </c>
      <c r="G25" s="8">
        <f t="shared" si="7"/>
        <v>36</v>
      </c>
      <c r="H25" s="7">
        <f t="shared" si="3"/>
        <v>159.12</v>
      </c>
      <c r="I25" s="9">
        <f t="shared" si="8"/>
        <v>3900</v>
      </c>
      <c r="J25" s="10">
        <v>52</v>
      </c>
      <c r="K25" s="10"/>
    </row>
    <row r="26" spans="1:11" x14ac:dyDescent="0.2">
      <c r="A26" s="7">
        <f t="shared" si="0"/>
        <v>5500</v>
      </c>
      <c r="B26" s="7">
        <f t="shared" si="4"/>
        <v>222.15000000000055</v>
      </c>
      <c r="C26" s="7">
        <f t="shared" si="5"/>
        <v>5722.1500000000005</v>
      </c>
      <c r="D26" s="7">
        <f t="shared" si="1"/>
        <v>222.11538461538461</v>
      </c>
      <c r="E26" s="7">
        <f t="shared" si="2"/>
        <v>5722.1153846153848</v>
      </c>
      <c r="F26" s="7">
        <f t="shared" si="6"/>
        <v>5500</v>
      </c>
      <c r="G26" s="8">
        <f t="shared" si="7"/>
        <v>35</v>
      </c>
      <c r="H26" s="7">
        <f t="shared" si="3"/>
        <v>163.49</v>
      </c>
      <c r="I26" s="9">
        <f t="shared" si="8"/>
        <v>3800</v>
      </c>
      <c r="J26" s="10">
        <v>52</v>
      </c>
      <c r="K26" s="10"/>
    </row>
    <row r="27" spans="1:11" x14ac:dyDescent="0.2">
      <c r="A27" s="7">
        <f t="shared" si="0"/>
        <v>5500</v>
      </c>
      <c r="B27" s="7">
        <f t="shared" si="4"/>
        <v>215.74000000000069</v>
      </c>
      <c r="C27" s="7">
        <f t="shared" si="5"/>
        <v>5715.7400000000007</v>
      </c>
      <c r="D27" s="7">
        <f t="shared" si="1"/>
        <v>215.76923076923077</v>
      </c>
      <c r="E27" s="7">
        <f t="shared" si="2"/>
        <v>5715.7692307692305</v>
      </c>
      <c r="F27" s="7">
        <f t="shared" si="6"/>
        <v>5500</v>
      </c>
      <c r="G27" s="8">
        <f t="shared" si="7"/>
        <v>34</v>
      </c>
      <c r="H27" s="7">
        <f t="shared" si="3"/>
        <v>168.11</v>
      </c>
      <c r="I27" s="9">
        <f t="shared" si="8"/>
        <v>3700</v>
      </c>
      <c r="J27" s="10">
        <v>52</v>
      </c>
      <c r="K27" s="11"/>
    </row>
    <row r="28" spans="1:11" x14ac:dyDescent="0.2">
      <c r="A28" s="7">
        <f t="shared" si="0"/>
        <v>5500</v>
      </c>
      <c r="B28" s="7">
        <f t="shared" si="4"/>
        <v>209.32999999999993</v>
      </c>
      <c r="C28" s="7">
        <f t="shared" si="5"/>
        <v>5709.33</v>
      </c>
      <c r="D28" s="7">
        <f t="shared" si="1"/>
        <v>209.42307692307693</v>
      </c>
      <c r="E28" s="7">
        <f t="shared" si="2"/>
        <v>5709.4230769230771</v>
      </c>
      <c r="F28" s="7">
        <f t="shared" si="6"/>
        <v>5500</v>
      </c>
      <c r="G28" s="8">
        <f t="shared" si="7"/>
        <v>33</v>
      </c>
      <c r="H28" s="7">
        <f t="shared" si="3"/>
        <v>173.01</v>
      </c>
      <c r="I28" s="9">
        <f t="shared" si="8"/>
        <v>3600</v>
      </c>
      <c r="J28" s="10">
        <v>52</v>
      </c>
      <c r="K28" s="11"/>
    </row>
    <row r="29" spans="1:11" x14ac:dyDescent="0.2">
      <c r="A29" s="7">
        <f t="shared" si="0"/>
        <v>5500</v>
      </c>
      <c r="B29" s="7">
        <f t="shared" si="4"/>
        <v>203.03999999999996</v>
      </c>
      <c r="C29" s="7">
        <f t="shared" si="5"/>
        <v>5703.04</v>
      </c>
      <c r="D29" s="7">
        <f t="shared" si="1"/>
        <v>203.07692307692307</v>
      </c>
      <c r="E29" s="7">
        <f t="shared" si="2"/>
        <v>5703.0769230769229</v>
      </c>
      <c r="F29" s="7">
        <f t="shared" si="6"/>
        <v>5500</v>
      </c>
      <c r="G29" s="8">
        <f t="shared" si="7"/>
        <v>32</v>
      </c>
      <c r="H29" s="7">
        <f t="shared" si="3"/>
        <v>178.22</v>
      </c>
      <c r="I29" s="9">
        <f t="shared" si="8"/>
        <v>3500</v>
      </c>
      <c r="J29" s="10">
        <v>52</v>
      </c>
      <c r="K29" s="11"/>
    </row>
    <row r="30" spans="1:11" x14ac:dyDescent="0.2">
      <c r="A30" s="7">
        <f t="shared" si="0"/>
        <v>5500</v>
      </c>
      <c r="B30" s="7">
        <f t="shared" si="4"/>
        <v>196.86999999999989</v>
      </c>
      <c r="C30" s="7">
        <f t="shared" si="5"/>
        <v>5696.87</v>
      </c>
      <c r="D30" s="7">
        <f t="shared" si="1"/>
        <v>196.73076923076923</v>
      </c>
      <c r="E30" s="7">
        <f t="shared" si="2"/>
        <v>5696.7307692307695</v>
      </c>
      <c r="F30" s="7">
        <f t="shared" si="6"/>
        <v>5500</v>
      </c>
      <c r="G30" s="8">
        <f t="shared" si="7"/>
        <v>31</v>
      </c>
      <c r="H30" s="7">
        <f t="shared" si="3"/>
        <v>183.77</v>
      </c>
      <c r="I30" s="9">
        <f t="shared" si="8"/>
        <v>3400</v>
      </c>
      <c r="J30" s="10">
        <v>52</v>
      </c>
      <c r="K30" s="11"/>
    </row>
    <row r="31" spans="1:11" x14ac:dyDescent="0.2">
      <c r="A31" s="7">
        <f t="shared" si="0"/>
        <v>5500</v>
      </c>
      <c r="B31" s="7">
        <f t="shared" si="4"/>
        <v>190.40000000000055</v>
      </c>
      <c r="C31" s="7">
        <f t="shared" si="5"/>
        <v>5690.4000000000005</v>
      </c>
      <c r="D31" s="7">
        <f t="shared" si="1"/>
        <v>190.38461538461539</v>
      </c>
      <c r="E31" s="7">
        <f t="shared" si="2"/>
        <v>5690.3846153846152</v>
      </c>
      <c r="F31" s="7">
        <f t="shared" si="6"/>
        <v>5500</v>
      </c>
      <c r="G31" s="8">
        <f t="shared" si="7"/>
        <v>30</v>
      </c>
      <c r="H31" s="7">
        <f t="shared" si="3"/>
        <v>189.68</v>
      </c>
      <c r="I31" s="9">
        <f t="shared" si="8"/>
        <v>3300</v>
      </c>
      <c r="J31" s="10">
        <v>52</v>
      </c>
      <c r="K31" s="11"/>
    </row>
    <row r="32" spans="1:11" x14ac:dyDescent="0.2">
      <c r="A32" s="7">
        <f t="shared" si="0"/>
        <v>5500</v>
      </c>
      <c r="B32" s="7">
        <f t="shared" si="4"/>
        <v>184</v>
      </c>
      <c r="C32" s="7">
        <f t="shared" si="5"/>
        <v>5684</v>
      </c>
      <c r="D32" s="7">
        <f t="shared" si="1"/>
        <v>184.03846153846155</v>
      </c>
      <c r="E32" s="7">
        <f t="shared" si="2"/>
        <v>5684.0384615384619</v>
      </c>
      <c r="F32" s="7">
        <f t="shared" si="6"/>
        <v>5500</v>
      </c>
      <c r="G32" s="8">
        <f t="shared" si="7"/>
        <v>29</v>
      </c>
      <c r="H32" s="7">
        <f t="shared" si="3"/>
        <v>196</v>
      </c>
      <c r="I32" s="9">
        <f t="shared" si="8"/>
        <v>3200</v>
      </c>
      <c r="J32" s="10">
        <v>52</v>
      </c>
      <c r="K32" s="11"/>
    </row>
    <row r="33" spans="1:11" x14ac:dyDescent="0.2">
      <c r="A33" s="7">
        <f t="shared" si="0"/>
        <v>5500</v>
      </c>
      <c r="B33" s="7">
        <f t="shared" si="4"/>
        <v>177.5600000000004</v>
      </c>
      <c r="C33" s="7">
        <f t="shared" si="5"/>
        <v>5677.56</v>
      </c>
      <c r="D33" s="7">
        <f t="shared" si="1"/>
        <v>177.69230769230768</v>
      </c>
      <c r="E33" s="7">
        <f t="shared" si="2"/>
        <v>5677.6923076923076</v>
      </c>
      <c r="F33" s="7">
        <f t="shared" si="6"/>
        <v>5500</v>
      </c>
      <c r="G33" s="8">
        <f t="shared" si="7"/>
        <v>28</v>
      </c>
      <c r="H33" s="7">
        <f t="shared" si="3"/>
        <v>202.77</v>
      </c>
      <c r="I33" s="9">
        <f t="shared" si="8"/>
        <v>3100</v>
      </c>
      <c r="J33" s="10">
        <v>52</v>
      </c>
      <c r="K33" s="11"/>
    </row>
    <row r="34" spans="1:11" x14ac:dyDescent="0.2">
      <c r="A34" s="7">
        <f t="shared" si="0"/>
        <v>5500</v>
      </c>
      <c r="B34" s="7">
        <f t="shared" si="4"/>
        <v>171.35000000000036</v>
      </c>
      <c r="C34" s="7">
        <f t="shared" si="5"/>
        <v>5671.35</v>
      </c>
      <c r="D34" s="7">
        <f t="shared" si="1"/>
        <v>171.34615384615384</v>
      </c>
      <c r="E34" s="7">
        <f t="shared" si="2"/>
        <v>5671.3461538461543</v>
      </c>
      <c r="F34" s="7">
        <f t="shared" si="6"/>
        <v>5500</v>
      </c>
      <c r="G34" s="8">
        <f t="shared" si="7"/>
        <v>27</v>
      </c>
      <c r="H34" s="7">
        <f t="shared" si="3"/>
        <v>210.05</v>
      </c>
      <c r="I34" s="9">
        <f t="shared" si="8"/>
        <v>3000</v>
      </c>
      <c r="J34" s="10">
        <v>52</v>
      </c>
      <c r="K34" s="11"/>
    </row>
    <row r="35" spans="1:11" x14ac:dyDescent="0.2">
      <c r="A35" s="7">
        <f t="shared" si="0"/>
        <v>5500</v>
      </c>
      <c r="B35" s="7">
        <f t="shared" si="4"/>
        <v>164.88000000000011</v>
      </c>
      <c r="C35" s="7">
        <f t="shared" si="5"/>
        <v>5664.88</v>
      </c>
      <c r="D35" s="7">
        <f t="shared" si="1"/>
        <v>165</v>
      </c>
      <c r="E35" s="7">
        <f t="shared" si="2"/>
        <v>5665</v>
      </c>
      <c r="F35" s="7">
        <f t="shared" si="6"/>
        <v>5500</v>
      </c>
      <c r="G35" s="8">
        <f t="shared" si="7"/>
        <v>26</v>
      </c>
      <c r="H35" s="7">
        <f t="shared" si="3"/>
        <v>217.88</v>
      </c>
      <c r="I35" s="9">
        <f t="shared" si="8"/>
        <v>2900</v>
      </c>
      <c r="J35" s="11">
        <v>39</v>
      </c>
      <c r="K35" s="11"/>
    </row>
    <row r="36" spans="1:11" x14ac:dyDescent="0.2">
      <c r="A36" s="7">
        <f t="shared" si="0"/>
        <v>5500</v>
      </c>
      <c r="B36" s="7">
        <f t="shared" si="4"/>
        <v>158.75</v>
      </c>
      <c r="C36" s="7">
        <f t="shared" si="5"/>
        <v>5658.75</v>
      </c>
      <c r="D36" s="7">
        <f t="shared" si="1"/>
        <v>158.65384615384616</v>
      </c>
      <c r="E36" s="7">
        <f t="shared" si="2"/>
        <v>5658.6538461538457</v>
      </c>
      <c r="F36" s="7">
        <f t="shared" si="6"/>
        <v>5500</v>
      </c>
      <c r="G36" s="8">
        <f t="shared" si="7"/>
        <v>25</v>
      </c>
      <c r="H36" s="7">
        <f t="shared" si="3"/>
        <v>226.35</v>
      </c>
      <c r="I36" s="9">
        <f t="shared" si="8"/>
        <v>2800</v>
      </c>
      <c r="J36" s="11">
        <v>39</v>
      </c>
      <c r="K36" s="11"/>
    </row>
    <row r="37" spans="1:11" x14ac:dyDescent="0.2">
      <c r="A37" s="7">
        <f t="shared" si="0"/>
        <v>5500</v>
      </c>
      <c r="B37" s="7">
        <f t="shared" si="4"/>
        <v>152.23999999999978</v>
      </c>
      <c r="C37" s="7">
        <f t="shared" si="5"/>
        <v>5652.24</v>
      </c>
      <c r="D37" s="7">
        <f t="shared" si="1"/>
        <v>152.30769230769232</v>
      </c>
      <c r="E37" s="7">
        <f t="shared" si="2"/>
        <v>5652.3076923076924</v>
      </c>
      <c r="F37" s="7">
        <f t="shared" si="6"/>
        <v>5500</v>
      </c>
      <c r="G37" s="8">
        <f t="shared" si="7"/>
        <v>24</v>
      </c>
      <c r="H37" s="7">
        <f t="shared" si="3"/>
        <v>235.51</v>
      </c>
      <c r="I37" s="9">
        <f t="shared" si="8"/>
        <v>2700</v>
      </c>
      <c r="J37" s="11">
        <v>39</v>
      </c>
      <c r="K37" s="11"/>
    </row>
    <row r="38" spans="1:11" x14ac:dyDescent="0.2">
      <c r="A38" s="7">
        <f t="shared" si="0"/>
        <v>5500</v>
      </c>
      <c r="B38" s="7">
        <f t="shared" si="4"/>
        <v>146.03999999999996</v>
      </c>
      <c r="C38" s="7">
        <f t="shared" si="5"/>
        <v>5646.04</v>
      </c>
      <c r="D38" s="7">
        <f t="shared" si="1"/>
        <v>145.96153846153845</v>
      </c>
      <c r="E38" s="7">
        <f t="shared" si="2"/>
        <v>5645.9615384615381</v>
      </c>
      <c r="F38" s="7">
        <f t="shared" si="6"/>
        <v>5500</v>
      </c>
      <c r="G38" s="8">
        <f t="shared" si="7"/>
        <v>23</v>
      </c>
      <c r="H38" s="7">
        <f t="shared" si="3"/>
        <v>245.48</v>
      </c>
      <c r="I38" s="9">
        <f t="shared" si="8"/>
        <v>2600</v>
      </c>
      <c r="J38" s="11">
        <v>39</v>
      </c>
      <c r="K38" s="11"/>
    </row>
    <row r="39" spans="1:11" x14ac:dyDescent="0.2">
      <c r="A39" s="7">
        <f t="shared" si="0"/>
        <v>5500</v>
      </c>
      <c r="B39" s="7">
        <f t="shared" si="4"/>
        <v>139.70000000000073</v>
      </c>
      <c r="C39" s="7">
        <f t="shared" si="5"/>
        <v>5639.7000000000007</v>
      </c>
      <c r="D39" s="7">
        <f t="shared" si="1"/>
        <v>139.61538461538461</v>
      </c>
      <c r="E39" s="7">
        <f t="shared" si="2"/>
        <v>5639.6153846153848</v>
      </c>
      <c r="F39" s="7">
        <f t="shared" si="6"/>
        <v>5500</v>
      </c>
      <c r="G39" s="8">
        <f t="shared" si="7"/>
        <v>22</v>
      </c>
      <c r="H39" s="7">
        <f t="shared" si="3"/>
        <v>256.35000000000002</v>
      </c>
      <c r="I39" s="9">
        <f t="shared" si="8"/>
        <v>2500</v>
      </c>
      <c r="J39" s="11">
        <v>39</v>
      </c>
      <c r="K39" s="11"/>
    </row>
    <row r="40" spans="1:11" x14ac:dyDescent="0.2">
      <c r="A40" s="7">
        <f t="shared" si="0"/>
        <v>5500</v>
      </c>
      <c r="B40" s="7">
        <f t="shared" si="4"/>
        <v>133.25</v>
      </c>
      <c r="C40" s="7">
        <f t="shared" si="5"/>
        <v>5633.25</v>
      </c>
      <c r="D40" s="7">
        <f t="shared" si="1"/>
        <v>133.26923076923077</v>
      </c>
      <c r="E40" s="7">
        <f t="shared" si="2"/>
        <v>5633.2692307692305</v>
      </c>
      <c r="F40" s="7">
        <f t="shared" si="6"/>
        <v>5500</v>
      </c>
      <c r="G40" s="8">
        <f t="shared" si="7"/>
        <v>21</v>
      </c>
      <c r="H40" s="7">
        <f t="shared" si="3"/>
        <v>268.25</v>
      </c>
      <c r="I40" s="9">
        <f t="shared" si="8"/>
        <v>2400</v>
      </c>
      <c r="J40" s="11">
        <v>39</v>
      </c>
      <c r="K40" s="11"/>
    </row>
    <row r="41" spans="1:11" x14ac:dyDescent="0.2">
      <c r="A41" s="7">
        <f t="shared" si="0"/>
        <v>5500</v>
      </c>
      <c r="B41" s="7">
        <f t="shared" si="4"/>
        <v>127</v>
      </c>
      <c r="C41" s="7">
        <f t="shared" si="5"/>
        <v>5627</v>
      </c>
      <c r="D41" s="7">
        <f t="shared" si="1"/>
        <v>126.92307692307692</v>
      </c>
      <c r="E41" s="7">
        <f t="shared" si="2"/>
        <v>5626.9230769230771</v>
      </c>
      <c r="F41" s="7">
        <f t="shared" si="6"/>
        <v>5500</v>
      </c>
      <c r="G41" s="8">
        <f t="shared" si="7"/>
        <v>20</v>
      </c>
      <c r="H41" s="7">
        <f t="shared" si="3"/>
        <v>281.35000000000002</v>
      </c>
      <c r="I41" s="9">
        <f t="shared" si="8"/>
        <v>2300</v>
      </c>
      <c r="J41" s="11">
        <v>39</v>
      </c>
      <c r="K41" s="11"/>
    </row>
    <row r="42" spans="1:11" x14ac:dyDescent="0.2">
      <c r="A42" s="7">
        <f t="shared" si="0"/>
        <v>5500</v>
      </c>
      <c r="B42" s="7">
        <f t="shared" si="4"/>
        <v>120.57999999999993</v>
      </c>
      <c r="C42" s="7">
        <f t="shared" si="5"/>
        <v>5620.58</v>
      </c>
      <c r="D42" s="7">
        <f t="shared" si="1"/>
        <v>120.57692307692308</v>
      </c>
      <c r="E42" s="7">
        <f t="shared" si="2"/>
        <v>5620.5769230769229</v>
      </c>
      <c r="F42" s="7">
        <f t="shared" si="6"/>
        <v>5500</v>
      </c>
      <c r="G42" s="8">
        <f t="shared" si="7"/>
        <v>19</v>
      </c>
      <c r="H42" s="7">
        <f t="shared" si="3"/>
        <v>295.82</v>
      </c>
      <c r="I42" s="9">
        <f t="shared" si="8"/>
        <v>2200</v>
      </c>
      <c r="J42" s="11">
        <v>39</v>
      </c>
      <c r="K42" s="11"/>
    </row>
    <row r="43" spans="1:11" x14ac:dyDescent="0.2">
      <c r="A43" s="7">
        <f t="shared" si="0"/>
        <v>5500</v>
      </c>
      <c r="B43" s="7">
        <f t="shared" si="4"/>
        <v>114.19999999999982</v>
      </c>
      <c r="C43" s="7">
        <f t="shared" si="5"/>
        <v>5614.2</v>
      </c>
      <c r="D43" s="7">
        <f t="shared" si="1"/>
        <v>114.23076923076923</v>
      </c>
      <c r="E43" s="7">
        <f t="shared" si="2"/>
        <v>5614.2307692307695</v>
      </c>
      <c r="F43" s="7">
        <f t="shared" si="6"/>
        <v>5500</v>
      </c>
      <c r="G43" s="8">
        <f t="shared" si="7"/>
        <v>18</v>
      </c>
      <c r="H43" s="7">
        <f t="shared" si="3"/>
        <v>311.89999999999998</v>
      </c>
      <c r="I43" s="9">
        <f t="shared" si="8"/>
        <v>2100</v>
      </c>
      <c r="J43" s="11">
        <v>39</v>
      </c>
      <c r="K43" s="11"/>
    </row>
    <row r="44" spans="1:11" x14ac:dyDescent="0.2">
      <c r="A44" s="7">
        <f t="shared" si="0"/>
        <v>5500</v>
      </c>
      <c r="B44" s="7">
        <f t="shared" si="4"/>
        <v>107.96000000000004</v>
      </c>
      <c r="C44" s="7">
        <f t="shared" si="5"/>
        <v>5607.96</v>
      </c>
      <c r="D44" s="7">
        <f t="shared" si="1"/>
        <v>107.88461538461539</v>
      </c>
      <c r="E44" s="7">
        <f t="shared" si="2"/>
        <v>5607.8846153846152</v>
      </c>
      <c r="F44" s="7">
        <f t="shared" si="6"/>
        <v>5500</v>
      </c>
      <c r="G44" s="8">
        <f t="shared" si="7"/>
        <v>17</v>
      </c>
      <c r="H44" s="7">
        <f t="shared" si="3"/>
        <v>329.88</v>
      </c>
      <c r="I44" s="9">
        <f t="shared" si="8"/>
        <v>2000</v>
      </c>
      <c r="J44" s="11">
        <v>39</v>
      </c>
      <c r="K44" s="11"/>
    </row>
    <row r="45" spans="1:11" x14ac:dyDescent="0.2">
      <c r="A45" s="7">
        <f t="shared" si="0"/>
        <v>5500</v>
      </c>
      <c r="B45" s="7">
        <f t="shared" si="4"/>
        <v>101.60000000000036</v>
      </c>
      <c r="C45" s="7">
        <f t="shared" si="5"/>
        <v>5601.6</v>
      </c>
      <c r="D45" s="7">
        <f t="shared" si="1"/>
        <v>101.53846153846153</v>
      </c>
      <c r="E45" s="7">
        <f t="shared" si="2"/>
        <v>5601.5384615384619</v>
      </c>
      <c r="F45" s="7">
        <f t="shared" si="6"/>
        <v>5500</v>
      </c>
      <c r="G45" s="8">
        <f t="shared" si="7"/>
        <v>16</v>
      </c>
      <c r="H45" s="7">
        <f t="shared" si="3"/>
        <v>350.1</v>
      </c>
      <c r="I45" s="9">
        <f t="shared" si="8"/>
        <v>1900</v>
      </c>
      <c r="J45" s="11">
        <v>26</v>
      </c>
      <c r="K45" s="10"/>
    </row>
    <row r="46" spans="1:11" x14ac:dyDescent="0.2">
      <c r="A46" s="7">
        <f t="shared" si="0"/>
        <v>5500</v>
      </c>
      <c r="B46" s="7">
        <f t="shared" si="4"/>
        <v>95.149999999999636</v>
      </c>
      <c r="C46" s="7">
        <f t="shared" si="5"/>
        <v>5595.15</v>
      </c>
      <c r="D46" s="7">
        <f t="shared" si="1"/>
        <v>95.192307692307693</v>
      </c>
      <c r="E46" s="7">
        <f t="shared" si="2"/>
        <v>5595.1923076923076</v>
      </c>
      <c r="F46" s="7">
        <f t="shared" si="6"/>
        <v>5500</v>
      </c>
      <c r="G46" s="8">
        <f t="shared" si="7"/>
        <v>15</v>
      </c>
      <c r="H46" s="7">
        <f t="shared" si="3"/>
        <v>373.01</v>
      </c>
      <c r="I46" s="9">
        <f t="shared" si="8"/>
        <v>1800</v>
      </c>
      <c r="J46" s="10">
        <v>26</v>
      </c>
      <c r="K46" s="10"/>
    </row>
    <row r="47" spans="1:11" x14ac:dyDescent="0.2">
      <c r="A47" s="7">
        <f t="shared" si="0"/>
        <v>5500</v>
      </c>
      <c r="B47" s="7">
        <f t="shared" si="4"/>
        <v>88.800000000000182</v>
      </c>
      <c r="C47" s="7">
        <f t="shared" si="5"/>
        <v>5588.8</v>
      </c>
      <c r="D47" s="7">
        <f t="shared" si="1"/>
        <v>88.84615384615384</v>
      </c>
      <c r="E47" s="7">
        <f t="shared" si="2"/>
        <v>5588.8461538461543</v>
      </c>
      <c r="F47" s="7">
        <f t="shared" si="6"/>
        <v>5500</v>
      </c>
      <c r="G47" s="8">
        <f t="shared" si="7"/>
        <v>14</v>
      </c>
      <c r="H47" s="7">
        <f t="shared" si="3"/>
        <v>399.2</v>
      </c>
      <c r="I47" s="9">
        <f t="shared" si="8"/>
        <v>1700</v>
      </c>
      <c r="J47" s="10">
        <v>26</v>
      </c>
      <c r="K47" s="10"/>
    </row>
    <row r="48" spans="1:11" x14ac:dyDescent="0.2">
      <c r="A48" s="7">
        <f t="shared" si="0"/>
        <v>5500</v>
      </c>
      <c r="B48" s="7">
        <f t="shared" si="4"/>
        <v>82.460000000000036</v>
      </c>
      <c r="C48" s="7">
        <f t="shared" si="5"/>
        <v>5582.46</v>
      </c>
      <c r="D48" s="7">
        <f>$H$7*$J$6*G48/26</f>
        <v>82.5</v>
      </c>
      <c r="E48" s="7">
        <f t="shared" si="2"/>
        <v>5582.5</v>
      </c>
      <c r="F48" s="7">
        <f>IF(G48&gt;0,$H$7,"")</f>
        <v>5500</v>
      </c>
      <c r="G48" s="8">
        <f>IF((G47-1)&lt;=0,"",G47-1)</f>
        <v>13</v>
      </c>
      <c r="H48" s="7">
        <f t="shared" si="3"/>
        <v>429.42</v>
      </c>
      <c r="I48" s="9">
        <f t="shared" si="8"/>
        <v>1600</v>
      </c>
      <c r="J48" s="10">
        <v>26</v>
      </c>
      <c r="K48" s="10"/>
    </row>
    <row r="49" spans="1:11" x14ac:dyDescent="0.2">
      <c r="A49" s="7">
        <f t="shared" si="0"/>
        <v>5500</v>
      </c>
      <c r="B49" s="7">
        <f t="shared" si="4"/>
        <v>76.159999999999854</v>
      </c>
      <c r="C49" s="7">
        <f t="shared" si="5"/>
        <v>5576.16</v>
      </c>
      <c r="D49" s="7">
        <f>$H$7*$J$6*G49/26</f>
        <v>76.15384615384616</v>
      </c>
      <c r="E49" s="7">
        <f t="shared" si="2"/>
        <v>5576.1538461538457</v>
      </c>
      <c r="F49" s="7">
        <f>IF(G49&gt;0,$H$7,"")</f>
        <v>5500</v>
      </c>
      <c r="G49" s="8">
        <f>IF((G48-1)&lt;=0,"",G48-1)</f>
        <v>12</v>
      </c>
      <c r="H49" s="7">
        <f t="shared" si="3"/>
        <v>464.68</v>
      </c>
      <c r="I49" s="9">
        <f t="shared" si="8"/>
        <v>1500</v>
      </c>
      <c r="J49" s="10">
        <v>26</v>
      </c>
      <c r="K49" s="10"/>
    </row>
    <row r="50" spans="1:11" x14ac:dyDescent="0.2">
      <c r="A50" s="7">
        <f t="shared" si="0"/>
        <v>5500</v>
      </c>
      <c r="B50" s="7">
        <f t="shared" ref="B50:B63" si="9">C50-A50</f>
        <v>69.850000000000364</v>
      </c>
      <c r="C50" s="7">
        <f t="shared" ref="C50:C63" si="10">G50*H50</f>
        <v>5569.85</v>
      </c>
      <c r="D50" s="7">
        <f t="shared" ref="D50:D63" si="11">$H$7*$J$6*G50/26</f>
        <v>69.807692307692307</v>
      </c>
      <c r="E50" s="7">
        <f t="shared" ref="E50:E63" si="12">D50+$H$7</f>
        <v>5569.8076923076924</v>
      </c>
      <c r="F50" s="7">
        <f t="shared" ref="F50:F63" si="13">IF(G50&gt;0,$H$7,"")</f>
        <v>5500</v>
      </c>
      <c r="G50" s="8">
        <f t="shared" ref="G50:G63" si="14">IF((G49-1)&lt;=0,"",G49-1)</f>
        <v>11</v>
      </c>
      <c r="H50" s="7">
        <f t="shared" ref="H50:H63" si="15">ROUND(E50/G50,2)</f>
        <v>506.35</v>
      </c>
      <c r="I50" s="9">
        <f t="shared" si="8"/>
        <v>1400</v>
      </c>
      <c r="J50" s="10">
        <v>26</v>
      </c>
      <c r="K50" s="10"/>
    </row>
    <row r="51" spans="1:11" x14ac:dyDescent="0.2">
      <c r="A51" s="7">
        <f t="shared" si="0"/>
        <v>5500</v>
      </c>
      <c r="B51" s="7">
        <f t="shared" si="9"/>
        <v>63.5</v>
      </c>
      <c r="C51" s="7">
        <f t="shared" si="10"/>
        <v>5563.5</v>
      </c>
      <c r="D51" s="7">
        <f t="shared" si="11"/>
        <v>63.46153846153846</v>
      </c>
      <c r="E51" s="7">
        <f t="shared" si="12"/>
        <v>5563.4615384615381</v>
      </c>
      <c r="F51" s="7">
        <f t="shared" si="13"/>
        <v>5500</v>
      </c>
      <c r="G51" s="8">
        <f t="shared" si="14"/>
        <v>10</v>
      </c>
      <c r="H51" s="7">
        <f t="shared" si="15"/>
        <v>556.35</v>
      </c>
      <c r="I51" s="9">
        <f t="shared" si="8"/>
        <v>1300</v>
      </c>
      <c r="J51" s="10">
        <v>26</v>
      </c>
      <c r="K51" s="10"/>
    </row>
    <row r="52" spans="1:11" x14ac:dyDescent="0.2">
      <c r="A52" s="7">
        <f t="shared" si="0"/>
        <v>5500</v>
      </c>
      <c r="B52" s="7">
        <f t="shared" si="9"/>
        <v>57.140000000000327</v>
      </c>
      <c r="C52" s="7">
        <f t="shared" si="10"/>
        <v>5557.14</v>
      </c>
      <c r="D52" s="7">
        <f t="shared" si="11"/>
        <v>57.115384615384613</v>
      </c>
      <c r="E52" s="7">
        <f t="shared" si="12"/>
        <v>5557.1153846153848</v>
      </c>
      <c r="F52" s="7">
        <f t="shared" si="13"/>
        <v>5500</v>
      </c>
      <c r="G52" s="8">
        <f t="shared" si="14"/>
        <v>9</v>
      </c>
      <c r="H52" s="7">
        <f t="shared" si="15"/>
        <v>617.46</v>
      </c>
      <c r="I52" s="9">
        <f t="shared" si="8"/>
        <v>1200</v>
      </c>
      <c r="J52" s="10">
        <v>26</v>
      </c>
      <c r="K52" s="10"/>
    </row>
    <row r="53" spans="1:11" x14ac:dyDescent="0.2">
      <c r="A53" s="7">
        <f t="shared" si="0"/>
        <v>5500</v>
      </c>
      <c r="B53" s="7">
        <f t="shared" si="9"/>
        <v>50.800000000000182</v>
      </c>
      <c r="C53" s="7">
        <f t="shared" si="10"/>
        <v>5550.8</v>
      </c>
      <c r="D53" s="7">
        <f t="shared" si="11"/>
        <v>50.769230769230766</v>
      </c>
      <c r="E53" s="7">
        <f t="shared" si="12"/>
        <v>5550.7692307692305</v>
      </c>
      <c r="F53" s="7">
        <f t="shared" si="13"/>
        <v>5500</v>
      </c>
      <c r="G53" s="8">
        <f t="shared" si="14"/>
        <v>8</v>
      </c>
      <c r="H53" s="7">
        <f t="shared" si="15"/>
        <v>693.85</v>
      </c>
      <c r="I53" s="9">
        <f t="shared" si="8"/>
        <v>1100</v>
      </c>
      <c r="J53" s="10">
        <v>26</v>
      </c>
      <c r="K53" s="10"/>
    </row>
    <row r="54" spans="1:11" x14ac:dyDescent="0.2">
      <c r="A54" s="7">
        <f t="shared" si="0"/>
        <v>5500</v>
      </c>
      <c r="B54" s="7">
        <f t="shared" si="9"/>
        <v>44.420000000000073</v>
      </c>
      <c r="C54" s="7">
        <f t="shared" si="10"/>
        <v>5544.42</v>
      </c>
      <c r="D54" s="7">
        <f t="shared" si="11"/>
        <v>44.42307692307692</v>
      </c>
      <c r="E54" s="7">
        <f t="shared" si="12"/>
        <v>5544.4230769230771</v>
      </c>
      <c r="F54" s="7">
        <f t="shared" si="13"/>
        <v>5500</v>
      </c>
      <c r="G54" s="8">
        <f t="shared" si="14"/>
        <v>7</v>
      </c>
      <c r="H54" s="7">
        <f t="shared" si="15"/>
        <v>792.06</v>
      </c>
      <c r="I54" s="9">
        <f t="shared" si="8"/>
        <v>1000</v>
      </c>
      <c r="J54" s="10">
        <v>26</v>
      </c>
      <c r="K54" s="10"/>
    </row>
    <row r="55" spans="1:11" x14ac:dyDescent="0.2">
      <c r="A55" s="7">
        <f t="shared" si="0"/>
        <v>5500</v>
      </c>
      <c r="B55" s="7">
        <f t="shared" si="9"/>
        <v>38.059999999999491</v>
      </c>
      <c r="C55" s="7">
        <f t="shared" si="10"/>
        <v>5538.0599999999995</v>
      </c>
      <c r="D55" s="7">
        <f t="shared" si="11"/>
        <v>38.07692307692308</v>
      </c>
      <c r="E55" s="7">
        <f t="shared" si="12"/>
        <v>5538.0769230769229</v>
      </c>
      <c r="F55" s="7">
        <f t="shared" si="13"/>
        <v>5500</v>
      </c>
      <c r="G55" s="8">
        <f t="shared" si="14"/>
        <v>6</v>
      </c>
      <c r="H55" s="7">
        <f t="shared" si="15"/>
        <v>923.01</v>
      </c>
      <c r="I55" s="9">
        <f t="shared" si="8"/>
        <v>900</v>
      </c>
      <c r="J55" s="10">
        <v>26</v>
      </c>
      <c r="K55" s="10"/>
    </row>
    <row r="56" spans="1:11" x14ac:dyDescent="0.2">
      <c r="A56" s="7">
        <f t="shared" si="0"/>
        <v>5500</v>
      </c>
      <c r="B56" s="7">
        <f t="shared" si="9"/>
        <v>31.75</v>
      </c>
      <c r="C56" s="7">
        <f t="shared" si="10"/>
        <v>5531.75</v>
      </c>
      <c r="D56" s="7">
        <f t="shared" si="11"/>
        <v>31.73076923076923</v>
      </c>
      <c r="E56" s="7">
        <f t="shared" si="12"/>
        <v>5531.7307692307695</v>
      </c>
      <c r="F56" s="7">
        <f t="shared" si="13"/>
        <v>5500</v>
      </c>
      <c r="G56" s="8">
        <f t="shared" si="14"/>
        <v>5</v>
      </c>
      <c r="H56" s="7">
        <f t="shared" si="15"/>
        <v>1106.3499999999999</v>
      </c>
      <c r="I56" s="9">
        <f t="shared" si="8"/>
        <v>800</v>
      </c>
      <c r="J56" s="10">
        <v>26</v>
      </c>
      <c r="K56" s="10"/>
    </row>
    <row r="57" spans="1:11" x14ac:dyDescent="0.2">
      <c r="A57" s="7">
        <f t="shared" si="0"/>
        <v>5500</v>
      </c>
      <c r="B57" s="7">
        <f t="shared" si="9"/>
        <v>25.399999999999636</v>
      </c>
      <c r="C57" s="7">
        <f t="shared" si="10"/>
        <v>5525.4</v>
      </c>
      <c r="D57" s="7">
        <f t="shared" si="11"/>
        <v>25.384615384615383</v>
      </c>
      <c r="E57" s="7">
        <f t="shared" si="12"/>
        <v>5525.3846153846152</v>
      </c>
      <c r="F57" s="7">
        <f t="shared" si="13"/>
        <v>5500</v>
      </c>
      <c r="G57" s="8">
        <f t="shared" si="14"/>
        <v>4</v>
      </c>
      <c r="H57" s="7">
        <f t="shared" si="15"/>
        <v>1381.35</v>
      </c>
      <c r="I57" s="9">
        <f t="shared" si="8"/>
        <v>700</v>
      </c>
      <c r="J57" s="10">
        <v>26</v>
      </c>
      <c r="K57" s="10"/>
    </row>
    <row r="58" spans="1:11" x14ac:dyDescent="0.2">
      <c r="A58" s="7">
        <f t="shared" si="0"/>
        <v>5500</v>
      </c>
      <c r="B58" s="7">
        <f t="shared" si="9"/>
        <v>19.039999999999964</v>
      </c>
      <c r="C58" s="7">
        <f t="shared" si="10"/>
        <v>5519.04</v>
      </c>
      <c r="D58" s="7">
        <f t="shared" si="11"/>
        <v>19.03846153846154</v>
      </c>
      <c r="E58" s="7">
        <f t="shared" si="12"/>
        <v>5519.0384615384619</v>
      </c>
      <c r="F58" s="7">
        <f t="shared" si="13"/>
        <v>5500</v>
      </c>
      <c r="G58" s="8">
        <f t="shared" si="14"/>
        <v>3</v>
      </c>
      <c r="H58" s="7">
        <f t="shared" si="15"/>
        <v>1839.68</v>
      </c>
      <c r="I58" s="9">
        <f t="shared" si="8"/>
        <v>600</v>
      </c>
      <c r="J58" s="10">
        <v>26</v>
      </c>
      <c r="K58" s="10"/>
    </row>
    <row r="59" spans="1:11" x14ac:dyDescent="0.2">
      <c r="A59" s="7">
        <f t="shared" si="0"/>
        <v>5500</v>
      </c>
      <c r="B59" s="7">
        <f t="shared" si="9"/>
        <v>12.699999999999818</v>
      </c>
      <c r="C59" s="7">
        <f t="shared" si="10"/>
        <v>5512.7</v>
      </c>
      <c r="D59" s="7">
        <f t="shared" si="11"/>
        <v>12.692307692307692</v>
      </c>
      <c r="E59" s="7">
        <f t="shared" si="12"/>
        <v>5512.6923076923076</v>
      </c>
      <c r="F59" s="7">
        <f t="shared" si="13"/>
        <v>5500</v>
      </c>
      <c r="G59" s="8">
        <f t="shared" si="14"/>
        <v>2</v>
      </c>
      <c r="H59" s="7">
        <f t="shared" si="15"/>
        <v>2756.35</v>
      </c>
      <c r="I59" s="9">
        <f t="shared" si="8"/>
        <v>500</v>
      </c>
      <c r="J59" s="10">
        <v>10</v>
      </c>
      <c r="K59" s="10"/>
    </row>
    <row r="60" spans="1:11" x14ac:dyDescent="0.2">
      <c r="A60" s="7">
        <f t="shared" si="0"/>
        <v>5500</v>
      </c>
      <c r="B60" s="7">
        <f t="shared" si="9"/>
        <v>6.3500000000003638</v>
      </c>
      <c r="C60" s="7">
        <f t="shared" si="10"/>
        <v>5506.35</v>
      </c>
      <c r="D60" s="7">
        <f t="shared" si="11"/>
        <v>6.3461538461538458</v>
      </c>
      <c r="E60" s="7">
        <f t="shared" si="12"/>
        <v>5506.3461538461543</v>
      </c>
      <c r="F60" s="7">
        <f t="shared" si="13"/>
        <v>5500</v>
      </c>
      <c r="G60" s="8">
        <f t="shared" si="14"/>
        <v>1</v>
      </c>
      <c r="H60" s="7">
        <f t="shared" si="15"/>
        <v>5506.35</v>
      </c>
      <c r="I60" s="9">
        <f t="shared" si="8"/>
        <v>400</v>
      </c>
      <c r="J60" s="10">
        <v>10</v>
      </c>
      <c r="K60" s="10"/>
    </row>
    <row r="61" spans="1:11" x14ac:dyDescent="0.2">
      <c r="A61" s="7">
        <f t="shared" si="0"/>
        <v>5500</v>
      </c>
      <c r="B61" s="7" t="e">
        <f t="shared" si="9"/>
        <v>#VALUE!</v>
      </c>
      <c r="C61" s="7" t="e">
        <f t="shared" si="10"/>
        <v>#VALUE!</v>
      </c>
      <c r="D61" s="7" t="e">
        <f t="shared" si="11"/>
        <v>#VALUE!</v>
      </c>
      <c r="E61" s="7" t="e">
        <f t="shared" si="12"/>
        <v>#VALUE!</v>
      </c>
      <c r="F61" s="7">
        <f t="shared" si="13"/>
        <v>5500</v>
      </c>
      <c r="G61" s="8" t="str">
        <f t="shared" si="14"/>
        <v/>
      </c>
      <c r="H61" s="7" t="e">
        <f t="shared" si="15"/>
        <v>#VALUE!</v>
      </c>
      <c r="I61" s="9">
        <f t="shared" si="8"/>
        <v>300</v>
      </c>
      <c r="J61" s="10">
        <v>10</v>
      </c>
      <c r="K61" s="10"/>
    </row>
    <row r="62" spans="1:11" x14ac:dyDescent="0.2">
      <c r="A62" s="7">
        <f t="shared" si="0"/>
        <v>5500</v>
      </c>
      <c r="B62" s="7" t="e">
        <f t="shared" si="9"/>
        <v>#VALUE!</v>
      </c>
      <c r="C62" s="7" t="e">
        <f t="shared" si="10"/>
        <v>#VALUE!</v>
      </c>
      <c r="D62" s="7" t="e">
        <f t="shared" si="11"/>
        <v>#VALUE!</v>
      </c>
      <c r="E62" s="7" t="e">
        <f t="shared" si="12"/>
        <v>#VALUE!</v>
      </c>
      <c r="F62" s="7" t="e">
        <f t="shared" si="13"/>
        <v>#VALUE!</v>
      </c>
      <c r="G62" s="8" t="e">
        <f t="shared" si="14"/>
        <v>#VALUE!</v>
      </c>
      <c r="H62" s="7" t="e">
        <f t="shared" si="15"/>
        <v>#VALUE!</v>
      </c>
      <c r="I62" s="9">
        <f t="shared" si="8"/>
        <v>200</v>
      </c>
      <c r="J62" s="10">
        <v>5</v>
      </c>
      <c r="K62" s="10"/>
    </row>
    <row r="63" spans="1:11" x14ac:dyDescent="0.2">
      <c r="A63" s="7">
        <f t="shared" si="0"/>
        <v>5500</v>
      </c>
      <c r="B63" s="7" t="e">
        <f t="shared" si="9"/>
        <v>#VALUE!</v>
      </c>
      <c r="C63" s="7" t="e">
        <f t="shared" si="10"/>
        <v>#VALUE!</v>
      </c>
      <c r="D63" s="7" t="e">
        <f t="shared" si="11"/>
        <v>#VALUE!</v>
      </c>
      <c r="E63" s="7" t="e">
        <f t="shared" si="12"/>
        <v>#VALUE!</v>
      </c>
      <c r="F63" s="7" t="e">
        <f t="shared" si="13"/>
        <v>#VALUE!</v>
      </c>
      <c r="G63" s="8" t="e">
        <f t="shared" si="14"/>
        <v>#VALUE!</v>
      </c>
      <c r="H63" s="7" t="e">
        <f t="shared" si="15"/>
        <v>#VALUE!</v>
      </c>
      <c r="I63" s="9">
        <f t="shared" si="8"/>
        <v>100</v>
      </c>
      <c r="J63" s="12">
        <v>5</v>
      </c>
      <c r="K63" s="12"/>
    </row>
  </sheetData>
  <sheetProtection algorithmName="SHA-256" hashValue="siA+r9mhhxtHZCPIm46q2is2qYki7JGDW4HdWK/F6x0=" saltValue="gVcKxmwNu+6oGoUo1NK74w==" spinCount="100000" sheet="1" selectLockedCells="1"/>
  <phoneticPr fontId="1" type="noConversion"/>
  <conditionalFormatting sqref="A9:B63">
    <cfRule type="expression" dxfId="5" priority="1" stopIfTrue="1">
      <formula>ISERROR(A9:H47)</formula>
    </cfRule>
  </conditionalFormatting>
  <conditionalFormatting sqref="C9:C63">
    <cfRule type="expression" dxfId="4" priority="5" stopIfTrue="1">
      <formula>ISERROR(C9:I47)</formula>
    </cfRule>
  </conditionalFormatting>
  <conditionalFormatting sqref="D9:E63">
    <cfRule type="expression" dxfId="3" priority="2" stopIfTrue="1">
      <formula>ISERROR(D9:I47)</formula>
    </cfRule>
  </conditionalFormatting>
  <conditionalFormatting sqref="F9">
    <cfRule type="cellIs" dxfId="2" priority="11" stopIfTrue="1" operator="equal">
      <formula>0</formula>
    </cfRule>
  </conditionalFormatting>
  <conditionalFormatting sqref="F9:F63 H9:H63">
    <cfRule type="expression" dxfId="1" priority="7" stopIfTrue="1">
      <formula>ISERROR(F9:J47)</formula>
    </cfRule>
  </conditionalFormatting>
  <conditionalFormatting sqref="G9:G63">
    <cfRule type="expression" dxfId="0" priority="12" stopIfTrue="1">
      <formula>ISERROR(G9:J47)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Department of Defence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russthomson</dc:creator>
  <cp:lastModifiedBy>Heather Stewart | Assurance Matters</cp:lastModifiedBy>
  <cp:lastPrinted>2013-09-23T05:35:02Z</cp:lastPrinted>
  <dcterms:created xsi:type="dcterms:W3CDTF">2013-09-23T05:14:46Z</dcterms:created>
  <dcterms:modified xsi:type="dcterms:W3CDTF">2024-07-25T03:25:51Z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BP11678865</vt:lpwstr>
  </property>
  <property fmtid="{D5CDD505-2E9C-101B-9397-08002B2CF9AE}" pid="3" name="Objective-Title">
    <vt:lpwstr>Repayment Options Sep 2020</vt:lpwstr>
  </property>
  <property fmtid="{D5CDD505-2E9C-101B-9397-08002B2CF9AE}" pid="4" name="Objective-Comment">
    <vt:lpwstr/>
  </property>
  <property fmtid="{D5CDD505-2E9C-101B-9397-08002B2CF9AE}" pid="5" name="Objective-CreationStamp">
    <vt:filetime>2020-08-25T04:57:07Z</vt:filetime>
  </property>
  <property fmtid="{D5CDD505-2E9C-101B-9397-08002B2CF9AE}" pid="6" name="Objective-IsApproved">
    <vt:bool>false</vt:bool>
  </property>
  <property fmtid="{D5CDD505-2E9C-101B-9397-08002B2CF9AE}" pid="7" name="Objective-IsPublished">
    <vt:bool>true</vt:bool>
  </property>
  <property fmtid="{D5CDD505-2E9C-101B-9397-08002B2CF9AE}" pid="8" name="Objective-DatePublished">
    <vt:filetime>2020-08-25T05:01:14Z</vt:filetime>
  </property>
  <property fmtid="{D5CDD505-2E9C-101B-9397-08002B2CF9AE}" pid="9" name="Objective-ModificationStamp">
    <vt:filetime>2020-08-28T02:53:39Z</vt:filetime>
  </property>
  <property fmtid="{D5CDD505-2E9C-101B-9397-08002B2CF9AE}" pid="10" name="Objective-Owner">
    <vt:lpwstr>Pepper, Keith MR 2</vt:lpwstr>
  </property>
  <property fmtid="{D5CDD505-2E9C-101B-9397-08002B2CF9AE}" pid="11" name="Objective-Path">
    <vt:lpwstr>Objective Global Folder - PROD:Defence Business Units:Air Force:Air Force Headquarters:Deputy Chief of Air Force:DGCHAP-AF : Director General Chaplaincy - Air Force:RWTF:RWTF WEB FORMS:</vt:lpwstr>
  </property>
  <property fmtid="{D5CDD505-2E9C-101B-9397-08002B2CF9AE}" pid="12" name="Objective-Parent">
    <vt:lpwstr>RWTF WEB FORMS</vt:lpwstr>
  </property>
  <property fmtid="{D5CDD505-2E9C-101B-9397-08002B2CF9AE}" pid="13" name="Objective-State">
    <vt:lpwstr>Published</vt:lpwstr>
  </property>
  <property fmtid="{D5CDD505-2E9C-101B-9397-08002B2CF9AE}" pid="14" name="Objective-Version">
    <vt:lpwstr>2.0</vt:lpwstr>
  </property>
  <property fmtid="{D5CDD505-2E9C-101B-9397-08002B2CF9AE}" pid="15" name="Objective-VersionNumber">
    <vt:i4>2</vt:i4>
  </property>
  <property fmtid="{D5CDD505-2E9C-101B-9397-08002B2CF9AE}" pid="16" name="Objective-VersionComment">
    <vt:lpwstr/>
  </property>
  <property fmtid="{D5CDD505-2E9C-101B-9397-08002B2CF9AE}" pid="17" name="Objective-FileNumber">
    <vt:lpwstr/>
  </property>
  <property fmtid="{D5CDD505-2E9C-101B-9397-08002B2CF9AE}" pid="18" name="Objective-Classification">
    <vt:lpwstr>[Inherited - Unclassified]</vt:lpwstr>
  </property>
  <property fmtid="{D5CDD505-2E9C-101B-9397-08002B2CF9AE}" pid="19" name="Objective-Caveats">
    <vt:lpwstr/>
  </property>
  <property fmtid="{D5CDD505-2E9C-101B-9397-08002B2CF9AE}" pid="20" name="Objective-Document Type [system]">
    <vt:lpwstr/>
  </property>
</Properties>
</file>